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</sheets>
  <calcPr calcId="125725" refMode="R1C1"/>
</workbook>
</file>

<file path=xl/calcChain.xml><?xml version="1.0" encoding="utf-8"?>
<calcChain xmlns="http://schemas.openxmlformats.org/spreadsheetml/2006/main">
  <c r="G41" i="1"/>
  <c r="G45"/>
  <c r="G54" l="1"/>
  <c r="G35"/>
  <c r="G55"/>
  <c r="G12"/>
  <c r="G49" l="1"/>
  <c r="G48"/>
  <c r="G47"/>
  <c r="G42"/>
  <c r="G44"/>
  <c r="G43"/>
  <c r="G16"/>
  <c r="G15"/>
  <c r="G37"/>
  <c r="G36"/>
  <c r="G28"/>
  <c r="G27" s="1"/>
  <c r="G30"/>
  <c r="G29" s="1"/>
  <c r="G32"/>
  <c r="G33"/>
  <c r="G39"/>
  <c r="G38" s="1"/>
  <c r="G51"/>
  <c r="G50" s="1"/>
  <c r="G26"/>
  <c r="G25"/>
  <c r="G24"/>
  <c r="G22"/>
  <c r="G13"/>
  <c r="G11"/>
  <c r="G9"/>
  <c r="G8"/>
  <c r="G46" l="1"/>
  <c r="G34"/>
  <c r="G14"/>
  <c r="G23"/>
  <c r="G21"/>
  <c r="G31"/>
  <c r="G10"/>
  <c r="G7"/>
  <c r="G40" l="1"/>
  <c r="G5"/>
  <c r="G20"/>
  <c r="G17" s="1"/>
</calcChain>
</file>

<file path=xl/sharedStrings.xml><?xml version="1.0" encoding="utf-8"?>
<sst xmlns="http://schemas.openxmlformats.org/spreadsheetml/2006/main" count="141" uniqueCount="105">
  <si>
    <t xml:space="preserve">УТВЕРЖДЕН решением общего собрания </t>
  </si>
  <si>
    <t>Статья дохода 1</t>
  </si>
  <si>
    <t xml:space="preserve">План доходов от членских взносов на 2021г. </t>
  </si>
  <si>
    <r>
      <rPr>
        <b/>
        <sz val="12"/>
        <rFont val="Times New Roman"/>
        <family val="1"/>
        <charset val="204"/>
      </rPr>
      <t>№ статьи</t>
    </r>
  </si>
  <si>
    <r>
      <rPr>
        <b/>
        <sz val="12"/>
        <rFont val="Times New Roman"/>
        <family val="1"/>
        <charset val="204"/>
      </rPr>
      <t>Статьи расходов</t>
    </r>
  </si>
  <si>
    <r>
      <rPr>
        <b/>
        <sz val="12"/>
        <rFont val="Times New Roman"/>
        <family val="1"/>
        <charset val="204"/>
      </rPr>
      <t>Расчет(руб)</t>
    </r>
  </si>
  <si>
    <r>
      <rPr>
        <b/>
        <sz val="12"/>
        <rFont val="Times New Roman"/>
        <family val="1"/>
        <charset val="204"/>
      </rPr>
      <t>Итого по плану (руб.)</t>
    </r>
  </si>
  <si>
    <r>
      <rPr>
        <b/>
        <sz val="12"/>
        <rFont val="Times New Roman"/>
        <family val="1"/>
        <charset val="204"/>
      </rPr>
      <t>ПРИОБРЕТЕНИЕ  МАТЕРИАЛЬНО ПРОИЗВОДСТВЕННЫХ ЗАПАСОВ и СОДЕРЖАНИЕ УПРАВЛЕНИЯ</t>
    </r>
  </si>
  <si>
    <r>
      <rPr>
        <sz val="12"/>
        <rFont val="Times New Roman"/>
        <family val="1"/>
        <charset val="204"/>
      </rPr>
      <t>2.1.1</t>
    </r>
  </si>
  <si>
    <r>
      <rPr>
        <b/>
        <sz val="12"/>
        <rFont val="Times New Roman"/>
        <family val="1"/>
        <charset val="204"/>
      </rPr>
      <t>Содержание/обслуживание/                                                                            итого :</t>
    </r>
  </si>
  <si>
    <r>
      <rPr>
        <sz val="12"/>
        <rFont val="Times New Roman"/>
        <family val="1"/>
        <charset val="204"/>
      </rPr>
      <t>2.2.1</t>
    </r>
  </si>
  <si>
    <r>
      <rPr>
        <b/>
        <sz val="12"/>
        <rFont val="Times New Roman"/>
        <family val="1"/>
        <charset val="204"/>
      </rPr>
      <t>ЭЛЕКТРОСНАБЖЕНИЕ</t>
    </r>
  </si>
  <si>
    <r>
      <rPr>
        <b/>
        <sz val="12"/>
        <rFont val="Times New Roman"/>
        <family val="1"/>
        <charset val="204"/>
      </rPr>
      <t>ОБРАЩЕНИЕ С ТВЕРДЫМИ КОММУНАЛЬНЫМИ ОТХОДАМИ (ТКО)</t>
    </r>
  </si>
  <si>
    <r>
      <rPr>
        <b/>
        <sz val="12"/>
        <rFont val="Times New Roman"/>
        <family val="1"/>
        <charset val="204"/>
      </rPr>
      <t>БЛАГОУСТРОЙСТВО, СТРОИТЕЛЬСТВО</t>
    </r>
  </si>
  <si>
    <r>
      <rPr>
        <sz val="12"/>
        <rFont val="Times New Roman"/>
        <family val="1"/>
        <charset val="204"/>
      </rPr>
      <t>По факту выполненных работ</t>
    </r>
  </si>
  <si>
    <r>
      <rPr>
        <b/>
        <sz val="12"/>
        <rFont val="Times New Roman"/>
        <family val="1"/>
        <charset val="204"/>
      </rPr>
      <t>МОНТАЖ СИСТЕМЫ ВИДЕОНАБЛЮДЕНИЯ</t>
    </r>
  </si>
  <si>
    <r>
      <rPr>
        <b/>
        <sz val="12"/>
        <rFont val="Times New Roman"/>
        <family val="1"/>
        <charset val="204"/>
      </rPr>
      <t>НЕПРЕДВИДЕННЫЕ РАСХОДЫ
/Штрафы/Аварийные  ситуации/и др.</t>
    </r>
  </si>
  <si>
    <t>Председатель правления                           /П.В.Осипенко/</t>
  </si>
  <si>
    <t>Колл-во</t>
  </si>
  <si>
    <t>Статья дохода 2</t>
  </si>
  <si>
    <t>Статья расхода 1</t>
  </si>
  <si>
    <t>АДМИНИСТРАТИВНО-УПРАВЛЕНЧЕСКИЕ ЗАТРАТЫ</t>
  </si>
  <si>
    <t>Статья расхода 2</t>
  </si>
  <si>
    <t>План доходов всего на 2022г.</t>
  </si>
  <si>
    <t>Смета доходов и расходов на содержание ДПК "ДСК ДЮНЫ" на 2022 г.</t>
  </si>
  <si>
    <t>Ед.изм</t>
  </si>
  <si>
    <t>руб</t>
  </si>
  <si>
    <t>1С, софт, лиценцзии</t>
  </si>
  <si>
    <t>ВОДОСНАБЖЕНИЕ</t>
  </si>
  <si>
    <t>Статья расходов 4</t>
  </si>
  <si>
    <t>Общая сумма по статье:</t>
  </si>
  <si>
    <t>Ремонт дорог</t>
  </si>
  <si>
    <t>Статья расходов 10</t>
  </si>
  <si>
    <t>Статья расходов 9</t>
  </si>
  <si>
    <t>Статья расходов 8</t>
  </si>
  <si>
    <t>Статья расходов 6</t>
  </si>
  <si>
    <t>Статья расходов 7</t>
  </si>
  <si>
    <t>Статья расходов 5</t>
  </si>
  <si>
    <t xml:space="preserve">Расход электроэнергии (правление, освещение) </t>
  </si>
  <si>
    <t>УБОРКА СНЕГА В ЗИМНИЙ ПЕРИОД</t>
  </si>
  <si>
    <t>Уборка снега, расчистка дорог в зимний период</t>
  </si>
  <si>
    <t>Услуги банка ПАО Сбербанк</t>
  </si>
  <si>
    <t>2.2.2</t>
  </si>
  <si>
    <t>2.2.3</t>
  </si>
  <si>
    <t>Примечания, краткое ФЭО</t>
  </si>
  <si>
    <t>ЧВ зимников за мусор</t>
  </si>
  <si>
    <t>Ремонт Главной дороги</t>
  </si>
  <si>
    <t>Статья дохода 3</t>
  </si>
  <si>
    <t>Монтаж камер видеонаблюдения</t>
  </si>
  <si>
    <t>Статья расходов 11</t>
  </si>
  <si>
    <t>Питьевой водопровод</t>
  </si>
  <si>
    <t>План расходов членских взносов на 2022год</t>
  </si>
  <si>
    <t>Дренаж, канавы, мелиорация</t>
  </si>
  <si>
    <t>Вывоз ТБО (май-октябрь)</t>
  </si>
  <si>
    <t>Вне сметы</t>
  </si>
  <si>
    <t>Фонд заработной платы</t>
  </si>
  <si>
    <t>План расходов целевых взносов на 2022год</t>
  </si>
  <si>
    <t>Приобретение материально- производственных  запасов                                          итого:</t>
  </si>
  <si>
    <t>Спил деревьев и кустарников на местах общего пользования (МОП), измельчение и утилизация</t>
  </si>
  <si>
    <t>Услуги связи, включая Интернет в правлении</t>
  </si>
  <si>
    <t>ЧВ зимников и летников за мусор</t>
  </si>
  <si>
    <t>Вывоз ТБО (январь-апрель,ноябрь-декабрь)</t>
  </si>
  <si>
    <t xml:space="preserve">Ремонт остальных дорог, кроме Главной, отсыпка щебнем, крошкой, отсевом, трамбовка. Текущий ежегодный ремонт. Дорога после ремонта - отсыпка щебнем, трамбовка с отевом живет в среднем 3-4года. </t>
  </si>
  <si>
    <t>Укладка асфальта шириной 5м на 200м.пог из расчета 1000-1200р м2. Предварительно от КПП до Пяти углов</t>
  </si>
  <si>
    <t>ИСКЛЮЧИТЕЛЬНО ДОБРОВОЛЬНЫЙ ВЗНОС: светильник + датчик освещения + коробка+кабели+работы. Светильник устанавливается на столб и подключается к электропитанию после счетчика жителя ДПК, принявшего решение установить светильник, подключив его на свой счетчик. Расход ЭП в зимнее время не более 200р.мес. Установка светильника на столб по факту оплаты взноса.</t>
  </si>
  <si>
    <t>Статья доходов 13</t>
  </si>
  <si>
    <t xml:space="preserve">ВНИМАНИЕ! В связи с потерями на трассе, в связи с частично безучетным потреблением питьевой воды и недоплатой средств по счетчикам задолженность по оплате жителей в кассу растет. В 2020году поступило только 639000р. </t>
  </si>
  <si>
    <t>Непредвиденные расходы: Ремонт аварий трасс питьевого водопровода, замена тройников отводов ("ершей" ) в случае аварии и тд, устранение аварий на электросетях.</t>
  </si>
  <si>
    <t>Устранение аварии на водопроводе состоит из следующих частей: трактор + работа сантехника + расходники. Ремонт аварии в среднем обходится в 20000р. Сметой заложено устранение 12ти аварий водопровода или иных не предвиденных расходов.</t>
  </si>
  <si>
    <t>Членские взносы проживающих круглогодично (зимники)</t>
  </si>
  <si>
    <t>Членские взносы проживающих менее 6 месяцев в году (летники)</t>
  </si>
  <si>
    <t>Целевые взносы проживающих менее 6 месяцев в году (летники)</t>
  </si>
  <si>
    <t>Целевой взнос на ремонт поливного водопровода</t>
  </si>
  <si>
    <t>Целевые взносы проживающих круглогодично (зимники)</t>
  </si>
  <si>
    <t>Установка уличных светильников (комплект)</t>
  </si>
  <si>
    <t>Измельчитель необходим для проведения работ по освобождению линий электропередач, при проведении субботников по расчистке лесного массива, при расчистке канав от кустарников и деревьев. Измельчение веток до 65мм диаметром.</t>
  </si>
  <si>
    <t>Плановый доход от взносов по оплате потребления питьевой воды, расходуемый на электроэнергию и отопление скважины.</t>
  </si>
  <si>
    <t xml:space="preserve">Оплата за воду 30р/м3.  Ожидаемый средний годовой доход из расчета потребления 120м3 сутки =  3600р/сут. </t>
  </si>
  <si>
    <t xml:space="preserve">Хозяйственные расходы/Инструменты/Материалы:
- Измельчитель веток
- Виброплита для трамбовки дорог
- ГСМ для измельчителя и виброплиты
</t>
  </si>
  <si>
    <t>Целевой взнос летника такой же как для зимника.</t>
  </si>
  <si>
    <t>Часть процесса ремонта дорог.</t>
  </si>
  <si>
    <t xml:space="preserve">Ежегодный взнос только с пользователей поливного водопровода. </t>
  </si>
  <si>
    <t>Обслуживание поливного водопровода ежегодное</t>
  </si>
  <si>
    <t>Проведение субботников (в случае отказа от участия) ежегодное</t>
  </si>
  <si>
    <t>Закупка второго насоса для водокачки поливного в/в</t>
  </si>
  <si>
    <t>Договор на реконструкцию водокачки поливного в/в</t>
  </si>
  <si>
    <t>Покупка резервного насоса для скважины питьевого в/в</t>
  </si>
  <si>
    <t xml:space="preserve">Целевой взнос зимника = 2700р ремонт асфальта на Главной + 200р резервный насос для питьевой скважины + 450р измельчитель веток и виброплита + 250р видеонаблюдение свалок </t>
  </si>
  <si>
    <t>Разовый целевой взнос только с пользователей поливного водопровода = 1300р на реконструкцию водокачки (автоматика) + 300р на резервный насос водокачки.</t>
  </si>
  <si>
    <t>Председатель, бухгалтер, юрист, управляющий-комендант, дворник. 
Фонд оплаты труда будет уточнен в процессе найма и формирования штатного расписания</t>
  </si>
  <si>
    <t>Доход возникнет по факту поступления взносов за отказ от субботника</t>
  </si>
  <si>
    <t>На ежегодные взносы пользователей поливного водопровода</t>
  </si>
  <si>
    <t>На разовые целевые взносы пользователей поливного водопровода</t>
  </si>
  <si>
    <t>На разовые целевые взносы пользователей поливного водопровода. Работы по замене насоса. Установка автоматики. Замена обвязки.</t>
  </si>
  <si>
    <t>Ремонт аварий и обслуживание поливного водопровода, электричество для работы поливного в/в.</t>
  </si>
  <si>
    <t>План доходов от целевых взносов на 2021г.</t>
  </si>
  <si>
    <t>План доходов от иных взносов: поливного водопровода, субботников и тд</t>
  </si>
  <si>
    <t>участ</t>
  </si>
  <si>
    <t>мес</t>
  </si>
  <si>
    <t>Установка видеонаблюдения на помойках. Регистраторы устанавливаем в домах, ближайших к помойкам.Камера c PPOE 5000р, регистратор 10000р, жесткий диск 1Тб 5000р, монитор 7000р, кабели + монтаж 8000р. 
На Отрадной и Арктической уже установлено. Надо поставить на Солнечной, Привольной и в конце Главной</t>
  </si>
  <si>
    <t>Хозяйственное обеспечение работы Правления
( бумага,канцелярия, хозтовары)</t>
  </si>
  <si>
    <t>ЗА/ПРОТИВ/ ВОЗДЕРЖАЛСЯ</t>
  </si>
  <si>
    <t>2 раза в х 5 мес = 10 раз + 7доп.уборок на снежную зиму. Если потребуется большее колличество смет, то планируется финансирование из статьи 8.1</t>
  </si>
  <si>
    <t>Членский взнос зимника =  взнос летника 9000р + 4000р на вывоз мусора зимой.+ЗП дворника и управляющего (ЗАВХОЗ) + зимние не предвиденные расходы</t>
  </si>
  <si>
    <t xml:space="preserve">ДПК "ДСК ДЮНЫ" Протокол № ___ от "____" _____ 20___г. </t>
  </si>
</sst>
</file>

<file path=xl/styles.xml><?xml version="1.0" encoding="utf-8"?>
<styleSheet xmlns="http://schemas.openxmlformats.org/spreadsheetml/2006/main">
  <numFmts count="1">
    <numFmt numFmtId="164" formatCode="###0.0;###0.0"/>
  </numFmts>
  <fonts count="1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2" xfId="0" applyNumberFormat="1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164" fontId="1" fillId="2" borderId="18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164" fontId="1" fillId="2" borderId="8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4" fontId="8" fillId="3" borderId="11" xfId="0" applyNumberFormat="1" applyFont="1" applyFill="1" applyBorder="1" applyAlignment="1">
      <alignment horizontal="center" vertical="top" wrapText="1"/>
    </xf>
    <xf numFmtId="164" fontId="8" fillId="3" borderId="17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view="pageBreakPreview" topLeftCell="A19" zoomScale="60" zoomScaleNormal="70" workbookViewId="0">
      <selection activeCell="J8" sqref="J8"/>
    </sheetView>
  </sheetViews>
  <sheetFormatPr defaultRowHeight="15.75"/>
  <cols>
    <col min="1" max="1" width="25.83203125" style="1" customWidth="1"/>
    <col min="2" max="2" width="14.1640625" style="1" customWidth="1"/>
    <col min="3" max="3" width="66.33203125" style="1" customWidth="1"/>
    <col min="4" max="4" width="16.5" style="1" customWidth="1"/>
    <col min="5" max="5" width="8.5" style="18" customWidth="1"/>
    <col min="6" max="6" width="15.83203125" style="1" customWidth="1"/>
    <col min="7" max="7" width="29.5" style="1" customWidth="1"/>
    <col min="8" max="8" width="86.1640625" style="9" customWidth="1"/>
    <col min="9" max="9" width="24" style="21" customWidth="1"/>
    <col min="10" max="10" width="25.5" style="1" customWidth="1"/>
    <col min="11" max="16384" width="9.33203125" style="1"/>
  </cols>
  <sheetData>
    <row r="1" spans="1:9" ht="25.5" customHeight="1">
      <c r="B1" s="2"/>
      <c r="C1" s="2"/>
      <c r="D1" s="97" t="s">
        <v>0</v>
      </c>
      <c r="E1" s="97"/>
      <c r="F1" s="97"/>
      <c r="G1" s="97"/>
    </row>
    <row r="2" spans="1:9" ht="27" customHeight="1">
      <c r="D2" s="98" t="s">
        <v>104</v>
      </c>
      <c r="E2" s="98"/>
      <c r="F2" s="98"/>
      <c r="G2" s="98"/>
    </row>
    <row r="3" spans="1:9" ht="34.5" customHeight="1">
      <c r="D3" s="98" t="s">
        <v>17</v>
      </c>
      <c r="E3" s="98"/>
      <c r="F3" s="98"/>
      <c r="G3" s="98"/>
    </row>
    <row r="4" spans="1:9">
      <c r="A4" s="8" t="s">
        <v>24</v>
      </c>
    </row>
    <row r="5" spans="1:9" ht="37.5" customHeight="1">
      <c r="A5" s="61" t="s">
        <v>23</v>
      </c>
      <c r="B5" s="62"/>
      <c r="C5" s="62"/>
      <c r="D5" s="62"/>
      <c r="E5" s="62"/>
      <c r="F5" s="63"/>
      <c r="G5" s="29">
        <f>SUM(G7,G10,G14)</f>
        <v>6659600</v>
      </c>
      <c r="H5" s="24" t="s">
        <v>44</v>
      </c>
      <c r="I5" s="23" t="s">
        <v>101</v>
      </c>
    </row>
    <row r="6" spans="1:9" ht="31.5">
      <c r="A6" s="4" t="s">
        <v>3</v>
      </c>
      <c r="B6" s="64" t="s">
        <v>4</v>
      </c>
      <c r="C6" s="65"/>
      <c r="D6" s="5" t="s">
        <v>5</v>
      </c>
      <c r="E6" s="10" t="s">
        <v>25</v>
      </c>
      <c r="F6" s="10" t="s">
        <v>18</v>
      </c>
      <c r="G6" s="11" t="s">
        <v>6</v>
      </c>
      <c r="H6" s="22"/>
      <c r="I6" s="15"/>
    </row>
    <row r="7" spans="1:9" ht="20.25">
      <c r="A7" s="34" t="s">
        <v>1</v>
      </c>
      <c r="B7" s="66" t="s">
        <v>2</v>
      </c>
      <c r="C7" s="67"/>
      <c r="D7" s="67"/>
      <c r="E7" s="67"/>
      <c r="F7" s="68"/>
      <c r="G7" s="40">
        <f>SUM(G8:G9)</f>
        <v>4614000</v>
      </c>
      <c r="H7" s="22"/>
      <c r="I7" s="13"/>
    </row>
    <row r="8" spans="1:9" s="9" customFormat="1" ht="52.5" customHeight="1">
      <c r="A8" s="41">
        <v>1.1000000000000001</v>
      </c>
      <c r="B8" s="69" t="s">
        <v>69</v>
      </c>
      <c r="C8" s="70"/>
      <c r="D8" s="3">
        <v>13000</v>
      </c>
      <c r="E8" s="6" t="s">
        <v>97</v>
      </c>
      <c r="F8" s="3">
        <v>150</v>
      </c>
      <c r="G8" s="12">
        <f>D8*F8</f>
        <v>1950000</v>
      </c>
      <c r="H8" s="22" t="s">
        <v>103</v>
      </c>
      <c r="I8" s="13"/>
    </row>
    <row r="9" spans="1:9" ht="36" customHeight="1">
      <c r="A9" s="41">
        <v>1.2</v>
      </c>
      <c r="B9" s="69" t="s">
        <v>70</v>
      </c>
      <c r="C9" s="70"/>
      <c r="D9" s="3">
        <v>9000</v>
      </c>
      <c r="E9" s="6" t="s">
        <v>97</v>
      </c>
      <c r="F9" s="3">
        <v>296</v>
      </c>
      <c r="G9" s="12">
        <f>D9*F9</f>
        <v>2664000</v>
      </c>
      <c r="H9" s="22"/>
      <c r="I9" s="13"/>
    </row>
    <row r="10" spans="1:9" ht="20.25">
      <c r="A10" s="34" t="s">
        <v>19</v>
      </c>
      <c r="B10" s="66" t="s">
        <v>95</v>
      </c>
      <c r="C10" s="67"/>
      <c r="D10" s="67"/>
      <c r="E10" s="67"/>
      <c r="F10" s="68"/>
      <c r="G10" s="40">
        <f>SUM(G11:G13)</f>
        <v>1925600</v>
      </c>
      <c r="H10" s="22"/>
      <c r="I10" s="13"/>
    </row>
    <row r="11" spans="1:9" ht="76.5" customHeight="1">
      <c r="A11" s="41">
        <v>2.1</v>
      </c>
      <c r="B11" s="69" t="s">
        <v>73</v>
      </c>
      <c r="C11" s="70"/>
      <c r="D11" s="3">
        <v>3600</v>
      </c>
      <c r="E11" s="6" t="s">
        <v>97</v>
      </c>
      <c r="F11" s="3">
        <v>150</v>
      </c>
      <c r="G11" s="12">
        <f>D11*F11</f>
        <v>540000</v>
      </c>
      <c r="H11" s="96" t="s">
        <v>87</v>
      </c>
      <c r="I11" s="13"/>
    </row>
    <row r="12" spans="1:9" ht="31.5">
      <c r="A12" s="41">
        <v>2.2000000000000002</v>
      </c>
      <c r="B12" s="69" t="s">
        <v>71</v>
      </c>
      <c r="C12" s="70"/>
      <c r="D12" s="3">
        <v>3600</v>
      </c>
      <c r="E12" s="6" t="s">
        <v>97</v>
      </c>
      <c r="F12" s="3">
        <v>296</v>
      </c>
      <c r="G12" s="12">
        <f>D12*F12</f>
        <v>1065600</v>
      </c>
      <c r="H12" s="22" t="s">
        <v>79</v>
      </c>
      <c r="I12" s="13"/>
    </row>
    <row r="13" spans="1:9" ht="47.25">
      <c r="A13" s="41">
        <v>2.2999999999999998</v>
      </c>
      <c r="B13" s="69" t="s">
        <v>72</v>
      </c>
      <c r="C13" s="70"/>
      <c r="D13" s="3">
        <v>1600</v>
      </c>
      <c r="E13" s="6" t="s">
        <v>97</v>
      </c>
      <c r="F13" s="3">
        <v>200</v>
      </c>
      <c r="G13" s="12">
        <f>D13*F13</f>
        <v>320000</v>
      </c>
      <c r="H13" s="22" t="s">
        <v>88</v>
      </c>
      <c r="I13" s="13"/>
    </row>
    <row r="14" spans="1:9" ht="20.25">
      <c r="A14" s="34" t="s">
        <v>47</v>
      </c>
      <c r="B14" s="66" t="s">
        <v>96</v>
      </c>
      <c r="C14" s="67"/>
      <c r="D14" s="67"/>
      <c r="E14" s="67"/>
      <c r="F14" s="68"/>
      <c r="G14" s="40">
        <f>SUM(G15:G16)</f>
        <v>120000</v>
      </c>
      <c r="H14" s="22"/>
      <c r="I14" s="13"/>
    </row>
    <row r="15" spans="1:9" ht="47.25">
      <c r="A15" s="41">
        <v>3.1</v>
      </c>
      <c r="B15" s="69" t="s">
        <v>82</v>
      </c>
      <c r="C15" s="70"/>
      <c r="D15" s="3">
        <v>600</v>
      </c>
      <c r="E15" s="6" t="s">
        <v>97</v>
      </c>
      <c r="F15" s="3">
        <v>200</v>
      </c>
      <c r="G15" s="12">
        <f>D15*F15</f>
        <v>120000</v>
      </c>
      <c r="H15" s="22" t="s">
        <v>81</v>
      </c>
      <c r="I15" s="13"/>
    </row>
    <row r="16" spans="1:9" ht="47.25">
      <c r="A16" s="41">
        <v>3.2</v>
      </c>
      <c r="B16" s="69" t="s">
        <v>83</v>
      </c>
      <c r="C16" s="70"/>
      <c r="D16" s="3">
        <v>500</v>
      </c>
      <c r="E16" s="6" t="s">
        <v>97</v>
      </c>
      <c r="F16" s="3">
        <v>0</v>
      </c>
      <c r="G16" s="12">
        <f>D16*F16</f>
        <v>0</v>
      </c>
      <c r="H16" s="22" t="s">
        <v>90</v>
      </c>
      <c r="I16" s="13"/>
    </row>
    <row r="17" spans="1:9" ht="32.25" customHeight="1">
      <c r="A17" s="76" t="s">
        <v>51</v>
      </c>
      <c r="B17" s="77"/>
      <c r="C17" s="77"/>
      <c r="D17" s="77"/>
      <c r="E17" s="77"/>
      <c r="F17" s="78"/>
      <c r="G17" s="40">
        <f>SUM(G18,G20,G27,G29,G31,G34,G50,G38)</f>
        <v>4610000</v>
      </c>
      <c r="H17" s="22"/>
      <c r="I17" s="13"/>
    </row>
    <row r="18" spans="1:9" ht="47.25">
      <c r="A18" s="19" t="s">
        <v>20</v>
      </c>
      <c r="B18" s="71" t="s">
        <v>21</v>
      </c>
      <c r="C18" s="70"/>
      <c r="D18" s="79" t="s">
        <v>30</v>
      </c>
      <c r="E18" s="80"/>
      <c r="F18" s="81"/>
      <c r="G18" s="42">
        <v>1400000</v>
      </c>
      <c r="H18" s="22" t="s">
        <v>89</v>
      </c>
      <c r="I18" s="13"/>
    </row>
    <row r="19" spans="1:9">
      <c r="A19" s="16"/>
      <c r="B19" s="43">
        <v>1.1000000000000001</v>
      </c>
      <c r="C19" s="71" t="s">
        <v>55</v>
      </c>
      <c r="D19" s="72"/>
      <c r="E19" s="72"/>
      <c r="F19" s="70"/>
      <c r="G19" s="33">
        <v>1400000</v>
      </c>
      <c r="H19" s="22"/>
      <c r="I19" s="13"/>
    </row>
    <row r="20" spans="1:9">
      <c r="A20" s="31" t="s">
        <v>22</v>
      </c>
      <c r="B20" s="82" t="s">
        <v>7</v>
      </c>
      <c r="C20" s="70"/>
      <c r="D20" s="79" t="s">
        <v>30</v>
      </c>
      <c r="E20" s="80"/>
      <c r="F20" s="81"/>
      <c r="G20" s="17">
        <f>SUM(G21,G23)</f>
        <v>96000</v>
      </c>
      <c r="H20" s="22"/>
      <c r="I20" s="13"/>
    </row>
    <row r="21" spans="1:9">
      <c r="A21" s="16"/>
      <c r="B21" s="44">
        <v>2.1</v>
      </c>
      <c r="C21" s="71" t="s">
        <v>57</v>
      </c>
      <c r="D21" s="72"/>
      <c r="E21" s="72"/>
      <c r="F21" s="70"/>
      <c r="G21" s="17">
        <f>SUM(G22:G22)</f>
        <v>36000</v>
      </c>
      <c r="H21" s="22"/>
      <c r="I21" s="13"/>
    </row>
    <row r="22" spans="1:9" ht="31.5">
      <c r="A22" s="16"/>
      <c r="B22" s="38" t="s">
        <v>8</v>
      </c>
      <c r="C22" s="14" t="s">
        <v>100</v>
      </c>
      <c r="D22" s="6">
        <v>3000</v>
      </c>
      <c r="E22" s="6" t="s">
        <v>26</v>
      </c>
      <c r="F22" s="6">
        <v>12</v>
      </c>
      <c r="G22" s="12">
        <f>D22*F22</f>
        <v>36000</v>
      </c>
      <c r="H22" s="22"/>
      <c r="I22" s="13"/>
    </row>
    <row r="23" spans="1:9" ht="15.75" customHeight="1">
      <c r="A23" s="16"/>
      <c r="B23" s="44">
        <v>2.2000000000000002</v>
      </c>
      <c r="C23" s="73" t="s">
        <v>9</v>
      </c>
      <c r="D23" s="74"/>
      <c r="E23" s="74"/>
      <c r="F23" s="75"/>
      <c r="G23" s="17">
        <f>SUM(G24:G26)</f>
        <v>60000</v>
      </c>
      <c r="H23" s="22"/>
      <c r="I23" s="13"/>
    </row>
    <row r="24" spans="1:9">
      <c r="A24" s="16"/>
      <c r="B24" s="45" t="s">
        <v>10</v>
      </c>
      <c r="C24" s="14" t="s">
        <v>27</v>
      </c>
      <c r="D24" s="46">
        <v>0</v>
      </c>
      <c r="E24" s="6" t="s">
        <v>26</v>
      </c>
      <c r="F24" s="6">
        <v>12</v>
      </c>
      <c r="G24" s="12">
        <f>D24*F24</f>
        <v>0</v>
      </c>
      <c r="H24" s="22"/>
      <c r="I24" s="13"/>
    </row>
    <row r="25" spans="1:9">
      <c r="A25" s="16"/>
      <c r="B25" s="47" t="s">
        <v>42</v>
      </c>
      <c r="C25" s="14" t="s">
        <v>41</v>
      </c>
      <c r="D25" s="46">
        <v>3000</v>
      </c>
      <c r="E25" s="6" t="s">
        <v>26</v>
      </c>
      <c r="F25" s="6">
        <v>12</v>
      </c>
      <c r="G25" s="12">
        <f>D25*F25</f>
        <v>36000</v>
      </c>
      <c r="H25" s="22"/>
      <c r="I25" s="13"/>
    </row>
    <row r="26" spans="1:9">
      <c r="A26" s="16"/>
      <c r="B26" s="47" t="s">
        <v>43</v>
      </c>
      <c r="C26" s="14" t="s">
        <v>59</v>
      </c>
      <c r="D26" s="46">
        <v>2000</v>
      </c>
      <c r="E26" s="6" t="s">
        <v>26</v>
      </c>
      <c r="F26" s="6">
        <v>12</v>
      </c>
      <c r="G26" s="12">
        <f>D26*F26</f>
        <v>24000</v>
      </c>
      <c r="H26" s="22"/>
      <c r="I26" s="13"/>
    </row>
    <row r="27" spans="1:9">
      <c r="A27" s="48" t="s">
        <v>29</v>
      </c>
      <c r="B27" s="71" t="s">
        <v>39</v>
      </c>
      <c r="C27" s="70"/>
      <c r="D27" s="79" t="s">
        <v>30</v>
      </c>
      <c r="E27" s="80"/>
      <c r="F27" s="81"/>
      <c r="G27" s="17">
        <f>G28</f>
        <v>204000</v>
      </c>
      <c r="H27" s="22"/>
      <c r="I27" s="13"/>
    </row>
    <row r="28" spans="1:9" ht="47.25">
      <c r="A28" s="3"/>
      <c r="B28" s="7">
        <v>4.0999999999999996</v>
      </c>
      <c r="C28" s="14" t="s">
        <v>40</v>
      </c>
      <c r="D28" s="6">
        <v>12000</v>
      </c>
      <c r="E28" s="6" t="s">
        <v>26</v>
      </c>
      <c r="F28" s="6">
        <v>17</v>
      </c>
      <c r="G28" s="12">
        <f>D28*F28</f>
        <v>204000</v>
      </c>
      <c r="H28" s="22" t="s">
        <v>102</v>
      </c>
      <c r="I28" s="13"/>
    </row>
    <row r="29" spans="1:9">
      <c r="A29" s="48" t="s">
        <v>37</v>
      </c>
      <c r="B29" s="82" t="s">
        <v>11</v>
      </c>
      <c r="C29" s="70"/>
      <c r="D29" s="79" t="s">
        <v>30</v>
      </c>
      <c r="E29" s="80"/>
      <c r="F29" s="81"/>
      <c r="G29" s="17">
        <f>G30</f>
        <v>100000</v>
      </c>
      <c r="H29" s="22"/>
      <c r="I29" s="13"/>
    </row>
    <row r="30" spans="1:9">
      <c r="A30" s="3"/>
      <c r="B30" s="7">
        <v>5.0999999999999996</v>
      </c>
      <c r="C30" s="14" t="s">
        <v>38</v>
      </c>
      <c r="D30" s="6">
        <v>100000</v>
      </c>
      <c r="E30" s="6" t="s">
        <v>26</v>
      </c>
      <c r="F30" s="6">
        <v>1</v>
      </c>
      <c r="G30" s="12">
        <f>D30*F30</f>
        <v>100000</v>
      </c>
      <c r="H30" s="22"/>
      <c r="I30" s="13"/>
    </row>
    <row r="31" spans="1:9">
      <c r="A31" s="48" t="s">
        <v>35</v>
      </c>
      <c r="B31" s="82" t="s">
        <v>12</v>
      </c>
      <c r="C31" s="70"/>
      <c r="D31" s="79" t="s">
        <v>30</v>
      </c>
      <c r="E31" s="80"/>
      <c r="F31" s="81"/>
      <c r="G31" s="17">
        <f>SUM(G32:G33)</f>
        <v>1490000</v>
      </c>
      <c r="H31" s="22"/>
      <c r="I31" s="13"/>
    </row>
    <row r="32" spans="1:9">
      <c r="A32" s="3"/>
      <c r="B32" s="7">
        <v>6.1</v>
      </c>
      <c r="C32" s="14" t="s">
        <v>53</v>
      </c>
      <c r="D32" s="6">
        <v>2500</v>
      </c>
      <c r="E32" s="6" t="s">
        <v>26</v>
      </c>
      <c r="F32" s="6">
        <v>446</v>
      </c>
      <c r="G32" s="12">
        <f>D32*F32</f>
        <v>1115000</v>
      </c>
      <c r="H32" s="13" t="s">
        <v>60</v>
      </c>
      <c r="I32" s="13"/>
    </row>
    <row r="33" spans="1:9">
      <c r="A33" s="3"/>
      <c r="B33" s="7">
        <v>6.2</v>
      </c>
      <c r="C33" s="14" t="s">
        <v>61</v>
      </c>
      <c r="D33" s="6">
        <v>2500</v>
      </c>
      <c r="E33" s="6" t="s">
        <v>26</v>
      </c>
      <c r="F33" s="6">
        <v>150</v>
      </c>
      <c r="G33" s="12">
        <f>D33*F33</f>
        <v>375000</v>
      </c>
      <c r="H33" s="13" t="s">
        <v>45</v>
      </c>
      <c r="I33" s="13"/>
    </row>
    <row r="34" spans="1:9">
      <c r="A34" s="19" t="s">
        <v>36</v>
      </c>
      <c r="B34" s="83" t="s">
        <v>13</v>
      </c>
      <c r="C34" s="70"/>
      <c r="D34" s="79" t="s">
        <v>30</v>
      </c>
      <c r="E34" s="80"/>
      <c r="F34" s="81"/>
      <c r="G34" s="17">
        <f>SUM(G35:G37)</f>
        <v>975000</v>
      </c>
      <c r="H34" s="22"/>
      <c r="I34" s="13"/>
    </row>
    <row r="35" spans="1:9" ht="63">
      <c r="A35" s="13"/>
      <c r="B35" s="28">
        <v>7.1</v>
      </c>
      <c r="C35" s="14" t="s">
        <v>31</v>
      </c>
      <c r="D35" s="6">
        <v>800000</v>
      </c>
      <c r="E35" s="6" t="s">
        <v>26</v>
      </c>
      <c r="F35" s="6">
        <v>1</v>
      </c>
      <c r="G35" s="12">
        <f>D35*F35</f>
        <v>800000</v>
      </c>
      <c r="H35" s="22" t="s">
        <v>62</v>
      </c>
      <c r="I35" s="13"/>
    </row>
    <row r="36" spans="1:9">
      <c r="A36" s="16"/>
      <c r="B36" s="27">
        <v>7.2</v>
      </c>
      <c r="C36" s="14" t="s">
        <v>52</v>
      </c>
      <c r="D36" s="6">
        <v>150000</v>
      </c>
      <c r="E36" s="6" t="s">
        <v>26</v>
      </c>
      <c r="F36" s="6">
        <v>1</v>
      </c>
      <c r="G36" s="12">
        <f t="shared" ref="G36:G37" si="0">D36*F36</f>
        <v>150000</v>
      </c>
      <c r="H36" s="22" t="s">
        <v>80</v>
      </c>
      <c r="I36" s="13"/>
    </row>
    <row r="37" spans="1:9" ht="31.5">
      <c r="A37" s="16"/>
      <c r="B37" s="27">
        <v>7.3</v>
      </c>
      <c r="C37" s="14" t="s">
        <v>58</v>
      </c>
      <c r="D37" s="6">
        <v>25000</v>
      </c>
      <c r="E37" s="6" t="s">
        <v>26</v>
      </c>
      <c r="F37" s="6">
        <v>1</v>
      </c>
      <c r="G37" s="12">
        <f t="shared" si="0"/>
        <v>25000</v>
      </c>
      <c r="H37" s="39" t="s">
        <v>14</v>
      </c>
      <c r="I37" s="13"/>
    </row>
    <row r="38" spans="1:9">
      <c r="A38" s="19" t="s">
        <v>34</v>
      </c>
      <c r="B38" s="82" t="s">
        <v>16</v>
      </c>
      <c r="C38" s="70"/>
      <c r="D38" s="79" t="s">
        <v>30</v>
      </c>
      <c r="E38" s="80"/>
      <c r="F38" s="81"/>
      <c r="G38" s="17">
        <f>G39</f>
        <v>240000</v>
      </c>
      <c r="H38" s="22"/>
      <c r="I38" s="13"/>
    </row>
    <row r="39" spans="1:9" ht="63">
      <c r="A39" s="13"/>
      <c r="B39" s="27">
        <v>8.1</v>
      </c>
      <c r="C39" s="14" t="s">
        <v>67</v>
      </c>
      <c r="D39" s="6">
        <v>20000</v>
      </c>
      <c r="E39" s="6" t="s">
        <v>98</v>
      </c>
      <c r="F39" s="6">
        <v>12</v>
      </c>
      <c r="G39" s="12">
        <f>D39*F39</f>
        <v>240000</v>
      </c>
      <c r="H39" s="22" t="s">
        <v>68</v>
      </c>
      <c r="I39" s="13"/>
    </row>
    <row r="40" spans="1:9" ht="32.25" customHeight="1">
      <c r="A40" s="76" t="s">
        <v>56</v>
      </c>
      <c r="B40" s="77"/>
      <c r="C40" s="77"/>
      <c r="D40" s="77"/>
      <c r="E40" s="77"/>
      <c r="F40" s="78"/>
      <c r="G40" s="40">
        <f>SUM(G41,G46,G50,)</f>
        <v>2024200</v>
      </c>
      <c r="H40" s="30"/>
      <c r="I40" s="49"/>
    </row>
    <row r="41" spans="1:9">
      <c r="A41" s="25" t="s">
        <v>33</v>
      </c>
      <c r="B41" s="71" t="s">
        <v>28</v>
      </c>
      <c r="C41" s="70"/>
      <c r="D41" s="79" t="s">
        <v>30</v>
      </c>
      <c r="E41" s="80"/>
      <c r="F41" s="81"/>
      <c r="G41" s="17">
        <f>SUM(G42:G45)</f>
        <v>519200</v>
      </c>
      <c r="H41" s="22"/>
      <c r="I41" s="13"/>
    </row>
    <row r="42" spans="1:9" ht="47.25">
      <c r="A42" s="3"/>
      <c r="B42" s="7">
        <v>9.1</v>
      </c>
      <c r="C42" s="20" t="s">
        <v>84</v>
      </c>
      <c r="D42" s="6">
        <v>60000</v>
      </c>
      <c r="E42" s="6" t="s">
        <v>26</v>
      </c>
      <c r="F42" s="6">
        <v>1</v>
      </c>
      <c r="G42" s="12">
        <f>D42*F42</f>
        <v>60000</v>
      </c>
      <c r="H42" s="22" t="s">
        <v>92</v>
      </c>
      <c r="I42" s="13"/>
    </row>
    <row r="43" spans="1:9" ht="78.75">
      <c r="A43" s="3"/>
      <c r="B43" s="7">
        <v>9.1999999999999993</v>
      </c>
      <c r="C43" s="14" t="s">
        <v>85</v>
      </c>
      <c r="D43" s="6">
        <v>250000</v>
      </c>
      <c r="E43" s="6" t="s">
        <v>26</v>
      </c>
      <c r="F43" s="6">
        <v>1</v>
      </c>
      <c r="G43" s="12">
        <f>D43*F43</f>
        <v>250000</v>
      </c>
      <c r="H43" s="22" t="s">
        <v>93</v>
      </c>
      <c r="I43" s="13"/>
    </row>
    <row r="44" spans="1:9" ht="31.5">
      <c r="A44" s="56"/>
      <c r="B44" s="57">
        <v>9.3000000000000007</v>
      </c>
      <c r="C44" s="36" t="s">
        <v>86</v>
      </c>
      <c r="D44" s="54">
        <v>89200</v>
      </c>
      <c r="E44" s="54" t="s">
        <v>26</v>
      </c>
      <c r="F44" s="54">
        <v>1</v>
      </c>
      <c r="G44" s="55">
        <f>D44*F44</f>
        <v>89200</v>
      </c>
      <c r="H44" s="37"/>
      <c r="I44" s="13"/>
    </row>
    <row r="45" spans="1:9" ht="47.25">
      <c r="A45" s="13"/>
      <c r="B45" s="58">
        <v>9.4</v>
      </c>
      <c r="C45" s="59" t="s">
        <v>94</v>
      </c>
      <c r="D45" s="26">
        <v>120000</v>
      </c>
      <c r="E45" s="26" t="s">
        <v>26</v>
      </c>
      <c r="F45" s="26">
        <v>1</v>
      </c>
      <c r="G45" s="60">
        <f>D45*F45</f>
        <v>120000</v>
      </c>
      <c r="H45" s="13" t="s">
        <v>91</v>
      </c>
      <c r="I45" s="13"/>
    </row>
    <row r="46" spans="1:9">
      <c r="A46" s="31" t="s">
        <v>32</v>
      </c>
      <c r="B46" s="92" t="s">
        <v>13</v>
      </c>
      <c r="C46" s="88"/>
      <c r="D46" s="89" t="s">
        <v>30</v>
      </c>
      <c r="E46" s="90"/>
      <c r="F46" s="91"/>
      <c r="G46" s="52">
        <f>SUM(G47:G49)</f>
        <v>1400000</v>
      </c>
      <c r="H46" s="32"/>
      <c r="I46" s="13"/>
    </row>
    <row r="47" spans="1:9" ht="72.75" customHeight="1">
      <c r="A47" s="13"/>
      <c r="B47" s="28">
        <v>10.1</v>
      </c>
      <c r="C47" s="14" t="s">
        <v>46</v>
      </c>
      <c r="D47" s="6">
        <v>1200000</v>
      </c>
      <c r="E47" s="6" t="s">
        <v>26</v>
      </c>
      <c r="F47" s="6">
        <v>1</v>
      </c>
      <c r="G47" s="12">
        <f t="shared" ref="G47:G49" si="1">D47*F47</f>
        <v>1200000</v>
      </c>
      <c r="H47" s="22" t="s">
        <v>63</v>
      </c>
      <c r="I47" s="13"/>
    </row>
    <row r="48" spans="1:9" ht="105.75" customHeight="1">
      <c r="A48" s="26"/>
      <c r="B48" s="50">
        <v>10.199999999999999</v>
      </c>
      <c r="C48" s="14" t="s">
        <v>74</v>
      </c>
      <c r="D48" s="6">
        <v>4000</v>
      </c>
      <c r="E48" s="6" t="s">
        <v>26</v>
      </c>
      <c r="F48" s="6">
        <v>0</v>
      </c>
      <c r="G48" s="12">
        <f t="shared" si="1"/>
        <v>0</v>
      </c>
      <c r="H48" s="22" t="s">
        <v>64</v>
      </c>
      <c r="I48" s="13"/>
    </row>
    <row r="49" spans="1:9" ht="94.5">
      <c r="A49" s="16"/>
      <c r="B49" s="27">
        <v>10.3</v>
      </c>
      <c r="C49" s="14" t="s">
        <v>78</v>
      </c>
      <c r="D49" s="6">
        <v>200000</v>
      </c>
      <c r="E49" s="6" t="s">
        <v>26</v>
      </c>
      <c r="F49" s="6">
        <v>1</v>
      </c>
      <c r="G49" s="12">
        <f t="shared" si="1"/>
        <v>200000</v>
      </c>
      <c r="H49" s="22" t="s">
        <v>75</v>
      </c>
      <c r="I49" s="13"/>
    </row>
    <row r="50" spans="1:9">
      <c r="A50" s="25" t="s">
        <v>49</v>
      </c>
      <c r="B50" s="82" t="s">
        <v>15</v>
      </c>
      <c r="C50" s="70"/>
      <c r="D50" s="79" t="s">
        <v>30</v>
      </c>
      <c r="E50" s="80"/>
      <c r="F50" s="81"/>
      <c r="G50" s="17">
        <f>G51</f>
        <v>105000</v>
      </c>
      <c r="H50" s="22"/>
      <c r="I50" s="13"/>
    </row>
    <row r="51" spans="1:9" ht="94.5">
      <c r="A51" s="3"/>
      <c r="B51" s="7">
        <v>11.1</v>
      </c>
      <c r="C51" s="14" t="s">
        <v>48</v>
      </c>
      <c r="D51" s="6">
        <v>35000</v>
      </c>
      <c r="E51" s="6" t="s">
        <v>26</v>
      </c>
      <c r="F51" s="6">
        <v>3</v>
      </c>
      <c r="G51" s="12">
        <f>D51*F51</f>
        <v>105000</v>
      </c>
      <c r="H51" s="22" t="s">
        <v>99</v>
      </c>
      <c r="I51" s="13"/>
    </row>
    <row r="52" spans="1:9">
      <c r="E52" s="51"/>
      <c r="I52" s="9"/>
    </row>
    <row r="53" spans="1:9" ht="20.25">
      <c r="A53" s="93" t="s">
        <v>54</v>
      </c>
      <c r="B53" s="94"/>
      <c r="C53" s="94"/>
      <c r="D53" s="94"/>
      <c r="E53" s="94"/>
      <c r="F53" s="94"/>
      <c r="G53" s="94"/>
      <c r="H53" s="94"/>
      <c r="I53" s="95"/>
    </row>
    <row r="54" spans="1:9">
      <c r="A54" s="31" t="s">
        <v>65</v>
      </c>
      <c r="B54" s="87" t="s">
        <v>50</v>
      </c>
      <c r="C54" s="88"/>
      <c r="D54" s="89" t="s">
        <v>30</v>
      </c>
      <c r="E54" s="90"/>
      <c r="F54" s="91"/>
      <c r="G54" s="52">
        <f>G55</f>
        <v>1314000</v>
      </c>
      <c r="H54" s="32"/>
      <c r="I54" s="53"/>
    </row>
    <row r="55" spans="1:9" ht="69" customHeight="1">
      <c r="A55" s="13"/>
      <c r="B55" s="35">
        <v>11.1</v>
      </c>
      <c r="C55" s="36" t="s">
        <v>76</v>
      </c>
      <c r="D55" s="54">
        <v>3600</v>
      </c>
      <c r="E55" s="54" t="s">
        <v>26</v>
      </c>
      <c r="F55" s="54">
        <v>365</v>
      </c>
      <c r="G55" s="55">
        <f>D55*F55</f>
        <v>1314000</v>
      </c>
      <c r="H55" s="37" t="s">
        <v>77</v>
      </c>
      <c r="I55" s="13"/>
    </row>
    <row r="56" spans="1:9" ht="47.25" customHeight="1">
      <c r="A56" s="13"/>
      <c r="B56" s="84" t="s">
        <v>66</v>
      </c>
      <c r="C56" s="85"/>
      <c r="D56" s="85"/>
      <c r="E56" s="85"/>
      <c r="F56" s="85"/>
      <c r="G56" s="85"/>
      <c r="H56" s="86"/>
      <c r="I56" s="13"/>
    </row>
  </sheetData>
  <mergeCells count="44">
    <mergeCell ref="D1:G1"/>
    <mergeCell ref="D2:G2"/>
    <mergeCell ref="D3:G3"/>
    <mergeCell ref="B56:H56"/>
    <mergeCell ref="B54:C54"/>
    <mergeCell ref="D54:F54"/>
    <mergeCell ref="A40:F40"/>
    <mergeCell ref="B41:C41"/>
    <mergeCell ref="D41:F41"/>
    <mergeCell ref="B46:C46"/>
    <mergeCell ref="D46:F46"/>
    <mergeCell ref="A53:I53"/>
    <mergeCell ref="D50:F50"/>
    <mergeCell ref="B50:C50"/>
    <mergeCell ref="D18:F18"/>
    <mergeCell ref="D20:F20"/>
    <mergeCell ref="B38:C38"/>
    <mergeCell ref="D27:F27"/>
    <mergeCell ref="D29:F29"/>
    <mergeCell ref="D38:F38"/>
    <mergeCell ref="D34:F34"/>
    <mergeCell ref="D31:F31"/>
    <mergeCell ref="B34:C34"/>
    <mergeCell ref="B27:C27"/>
    <mergeCell ref="B29:C29"/>
    <mergeCell ref="B31:C31"/>
    <mergeCell ref="B20:C20"/>
    <mergeCell ref="C21:F21"/>
    <mergeCell ref="C23:F23"/>
    <mergeCell ref="B18:C18"/>
    <mergeCell ref="C19:F19"/>
    <mergeCell ref="B10:F10"/>
    <mergeCell ref="B11:C11"/>
    <mergeCell ref="B13:C13"/>
    <mergeCell ref="A17:F17"/>
    <mergeCell ref="B14:F14"/>
    <mergeCell ref="B15:C15"/>
    <mergeCell ref="B16:C16"/>
    <mergeCell ref="B12:C12"/>
    <mergeCell ref="A5:F5"/>
    <mergeCell ref="B6:C6"/>
    <mergeCell ref="B7:F7"/>
    <mergeCell ref="B8:C8"/>
    <mergeCell ref="B9:C9"/>
  </mergeCells>
  <pageMargins left="0.31496062992125984" right="0.31496062992125984" top="0.35433070866141736" bottom="0.35433070866141736" header="0.31496062992125984" footer="0.31496062992125984"/>
  <pageSetup paperSize="9" scale="54" fitToHeight="2" orientation="landscape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Проект (Смета 2021 год)</dc:title>
  <dc:creator>PetrOss</dc:creator>
  <cp:lastModifiedBy>Петр Валерьевич Осипенко (РОСЬ)</cp:lastModifiedBy>
  <cp:lastPrinted>2021-08-02T15:41:13Z</cp:lastPrinted>
  <dcterms:created xsi:type="dcterms:W3CDTF">2021-07-31T23:29:06Z</dcterms:created>
  <dcterms:modified xsi:type="dcterms:W3CDTF">2021-08-02T18:49:36Z</dcterms:modified>
</cp:coreProperties>
</file>